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Financing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E2E8F0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b val="1"/>
      <color rgb="001E3A8A"/>
      <sz val="10"/>
    </font>
    <font>
      <name val="Calibri"/>
      <i val="1"/>
      <color rgb="0064748B"/>
      <sz val="9"/>
    </font>
    <font>
      <name val="Calibri"/>
      <color rgb="000F172A"/>
      <sz val="10"/>
    </font>
    <font>
      <name val="Calibri"/>
      <b val="1"/>
      <color rgb="000F172A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ECFDF5"/>
        <bgColor rgb="00ECFDF5"/>
      </patternFill>
    </fill>
    <fill>
      <patternFill patternType="solid">
        <fgColor rgb="002563EB"/>
        <bgColor rgb="002563EB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0" pivotButton="0" quotePrefix="0" xfId="0"/>
    <xf numFmtId="164" fontId="5" fillId="4" borderId="1" applyAlignment="1" pivotButton="0" quotePrefix="0" xfId="0">
      <alignment horizontal="right"/>
    </xf>
    <xf numFmtId="0" fontId="6" fillId="0" borderId="0" pivotButton="0" quotePrefix="0" xfId="0"/>
    <xf numFmtId="10" fontId="5" fillId="4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0" fontId="8" fillId="0" borderId="0" pivotButton="0" quotePrefix="0" xfId="0"/>
    <xf numFmtId="164" fontId="8" fillId="5" borderId="2" applyAlignment="1" pivotButton="0" quotePrefix="0" xfId="0">
      <alignment horizontal="right"/>
    </xf>
    <xf numFmtId="0" fontId="9" fillId="6" borderId="1" applyAlignment="1" pivotButton="0" quotePrefix="0" xfId="0">
      <alignment horizontal="center" vertical="center"/>
    </xf>
    <xf numFmtId="0" fontId="8" fillId="0" borderId="1" pivotButton="0" quotePrefix="0" xfId="0"/>
    <xf numFmtId="164" fontId="8" fillId="4" borderId="1" applyAlignment="1" pivotButton="0" quotePrefix="0" xfId="0">
      <alignment horizontal="right"/>
    </xf>
    <xf numFmtId="164" fontId="8" fillId="5" borderId="1" applyAlignment="1" pivotButton="0" quotePrefix="0" xfId="0">
      <alignment horizontal="right"/>
    </xf>
    <xf numFmtId="0" fontId="4" fillId="0" borderId="1" pivotButton="0" quotePrefix="0" xfId="0"/>
    <xf numFmtId="0" fontId="6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8" customHeight="1">
      <c r="A1" s="1" t="inlineStr">
        <is>
          <t>AUTO LOAN MULTI-TERM COMPARISON &amp; FINANCING MODEL</t>
        </is>
      </c>
    </row>
    <row r="2" ht="18" customHeight="1">
      <c r="A2" s="2" t="inlineStr">
        <is>
          <t>AmericaCalculator.com | Compare 36, 48, 60, 72 &amp; 84 Month Terms with Sales Tax, Trade-in &amp; Interest</t>
        </is>
      </c>
    </row>
    <row r="4">
      <c r="A4" s="3" t="inlineStr">
        <is>
          <t>1. VEHICLE PURCHASE &amp; TRANSACTION DATA</t>
        </is>
      </c>
    </row>
    <row r="5">
      <c r="A5" s="4" t="inlineStr">
        <is>
          <t>Vehicle Negotiated Price ($)</t>
        </is>
      </c>
      <c r="C5" s="5" t="n">
        <v>38500</v>
      </c>
      <c r="D5" s="6" t="inlineStr">
        <is>
          <t>Agreed vehicle purchase price before taxes/fees</t>
        </is>
      </c>
    </row>
    <row r="6">
      <c r="A6" s="4" t="inlineStr">
        <is>
          <t>Cash Down Payment ($)</t>
        </is>
      </c>
      <c r="C6" s="5" t="n">
        <v>5000</v>
      </c>
      <c r="D6" s="6" t="inlineStr">
        <is>
          <t>Upfront cash paid by buyer</t>
        </is>
      </c>
    </row>
    <row r="7">
      <c r="A7" s="4" t="inlineStr">
        <is>
          <t>Trade-in Vehicle Allowance ($)</t>
        </is>
      </c>
      <c r="C7" s="5" t="n">
        <v>8000</v>
      </c>
      <c r="D7" s="6" t="inlineStr">
        <is>
          <t>Dealer agreed value for trade-in car</t>
        </is>
      </c>
    </row>
    <row r="8">
      <c r="A8" s="4" t="inlineStr">
        <is>
          <t>Existing Trade-in Loan Balance ($)</t>
        </is>
      </c>
      <c r="C8" s="5" t="n">
        <v>2500</v>
      </c>
      <c r="D8" s="6" t="inlineStr">
        <is>
          <t>Current payoff balance on trade-in vehicle</t>
        </is>
      </c>
    </row>
    <row r="9">
      <c r="A9" s="4" t="inlineStr">
        <is>
          <t>State &amp; Local Sales Tax Rate (%)</t>
        </is>
      </c>
      <c r="C9" s="7" t="n">
        <v>0.075</v>
      </c>
      <c r="D9" s="6" t="inlineStr">
        <is>
          <t>Applied to taxable purchase amount (Price - Trade-in equity)</t>
        </is>
      </c>
    </row>
    <row r="10">
      <c r="A10" s="4" t="inlineStr">
        <is>
          <t>Dealer Documentation &amp; Registration Fees ($)</t>
        </is>
      </c>
      <c r="C10" s="5" t="n">
        <v>650</v>
      </c>
      <c r="D10" s="6" t="inlineStr">
        <is>
          <t>Doc fees, title transfer, registration</t>
        </is>
      </c>
    </row>
    <row r="11">
      <c r="A11" s="4" t="inlineStr">
        <is>
          <t>Annual Interest Rate (APR %)</t>
        </is>
      </c>
      <c r="C11" s="7" t="n">
        <v>0.0689</v>
      </c>
      <c r="D11" s="6" t="inlineStr">
        <is>
          <t>Current 2026 average prime auto loan rate (6.5% - 7.5%)</t>
        </is>
      </c>
    </row>
    <row r="13">
      <c r="A13" s="3" t="inlineStr">
        <is>
          <t>2. CAPITAL FINANCED BREAKDOWN</t>
        </is>
      </c>
    </row>
    <row r="14" ht="20" customHeight="1">
      <c r="A14" s="4" t="inlineStr">
        <is>
          <t>Net Trade-in Equity</t>
        </is>
      </c>
      <c r="C14" s="8">
        <f>C7-C8</f>
        <v/>
      </c>
      <c r="D14" s="6" t="inlineStr">
        <is>
          <t>Trade-in Value minus Existing Loan Payoff</t>
        </is>
      </c>
    </row>
    <row r="15" ht="20" customHeight="1">
      <c r="A15" s="4" t="inlineStr">
        <is>
          <t>Sales Tax Incurred</t>
        </is>
      </c>
      <c r="C15" s="8">
        <f>(C5-C7)*C9</f>
        <v/>
      </c>
      <c r="D15" s="6" t="inlineStr">
        <is>
          <t>Sales Tax calculated on net purchase price</t>
        </is>
      </c>
    </row>
    <row r="16" ht="20" customHeight="1">
      <c r="A16" s="9" t="inlineStr">
        <is>
          <t>TOTAL NET AMOUNT FINANCED</t>
        </is>
      </c>
      <c r="C16" s="10">
        <f>C5-C6-(C7-C8)+C15+C10</f>
        <v/>
      </c>
      <c r="D16" s="6" t="inlineStr">
        <is>
          <t>Final principal borrowed from auto lender</t>
        </is>
      </c>
    </row>
    <row r="18">
      <c r="A18" s="3" t="inlineStr">
        <is>
          <t>3. SIDE-BY-SIDE TERM COMPARISON (36 to 84 MONTHS)</t>
        </is>
      </c>
    </row>
    <row r="19" ht="24" customHeight="1">
      <c r="A19" s="11" t="inlineStr">
        <is>
          <t>Financing Metric</t>
        </is>
      </c>
      <c r="B19" s="11" t="inlineStr">
        <is>
          <t>36 Months (3 Yr)</t>
        </is>
      </c>
      <c r="C19" s="11" t="inlineStr">
        <is>
          <t>48 Months (4 Yr)</t>
        </is>
      </c>
      <c r="D19" s="11" t="inlineStr">
        <is>
          <t>60 Months (5 Yr)</t>
        </is>
      </c>
      <c r="E19" s="11" t="inlineStr">
        <is>
          <t>72 Months (6 Yr)</t>
        </is>
      </c>
      <c r="F19" s="11" t="inlineStr">
        <is>
          <t>84 Months (7 Yr)</t>
        </is>
      </c>
    </row>
    <row r="20" ht="22" customHeight="1">
      <c r="A20" s="12" t="inlineStr">
        <is>
          <t>Monthly Payment ($)</t>
        </is>
      </c>
      <c r="B20" s="13">
        <f>PMT($C$11/12, 36, -$C$16)</f>
        <v/>
      </c>
      <c r="C20" s="13">
        <f>PMT($C$11/12, 48, -$C$16)</f>
        <v/>
      </c>
      <c r="D20" s="14">
        <f>PMT($C$11/12, 60, -$C$16)</f>
        <v/>
      </c>
      <c r="E20" s="13">
        <f>PMT($C$11/12, 72, -$C$16)</f>
        <v/>
      </c>
      <c r="F20" s="13">
        <f>PMT($C$11/12, 84, -$C$16)</f>
        <v/>
      </c>
    </row>
    <row r="21" ht="20" customHeight="1">
      <c r="A21" s="15" t="inlineStr">
        <is>
          <t>Total Interest Paid ($)</t>
        </is>
      </c>
      <c r="B21" s="8">
        <f>(B20*36)-$C$16</f>
        <v/>
      </c>
      <c r="C21" s="8">
        <f>(C20*48)-$C$16</f>
        <v/>
      </c>
      <c r="D21" s="8">
        <f>(D20*60)-$C$16</f>
        <v/>
      </c>
      <c r="E21" s="8">
        <f>(E20*72)-$C$16</f>
        <v/>
      </c>
      <c r="F21" s="8">
        <f>(F20*84)-$C$16</f>
        <v/>
      </c>
    </row>
    <row r="22" ht="20" customHeight="1">
      <c r="A22" s="15" t="inlineStr">
        <is>
          <t>Total Cost of Vehicle Loan ($)</t>
        </is>
      </c>
      <c r="B22" s="8">
        <f>B20*36</f>
        <v/>
      </c>
      <c r="C22" s="8">
        <f>C20*48</f>
        <v/>
      </c>
      <c r="D22" s="8">
        <f>D20*60</f>
        <v/>
      </c>
      <c r="E22" s="8">
        <f>E20*72</f>
        <v/>
      </c>
      <c r="F22" s="8">
        <f>F20*84</f>
        <v/>
      </c>
    </row>
    <row r="23" ht="20" customHeight="1">
      <c r="A23" s="15" t="inlineStr">
        <is>
          <t>Interest Penalty vs. 36-Month Term</t>
        </is>
      </c>
      <c r="B23" s="8">
        <f>B21-$B$21</f>
        <v/>
      </c>
      <c r="C23" s="8">
        <f>C21-$B$21</f>
        <v/>
      </c>
      <c r="D23" s="8">
        <f>D21-$B$21</f>
        <v/>
      </c>
      <c r="E23" s="8">
        <f>E21-$B$21</f>
        <v/>
      </c>
      <c r="F23" s="8">
        <f>F21-$B$21</f>
        <v/>
      </c>
    </row>
    <row r="24" ht="22" customHeight="1">
      <c r="A24" s="12" t="inlineStr">
        <is>
          <t>Financial Advisor Verdict</t>
        </is>
      </c>
      <c r="B24" s="16" t="inlineStr">
        <is>
          <t>Optimal (Least Interest)</t>
        </is>
      </c>
      <c r="C24" s="16" t="inlineStr">
        <is>
          <t>Balanced Payment</t>
        </is>
      </c>
      <c r="D24" s="16" t="inlineStr">
        <is>
          <t>Most Popular Industry Term</t>
        </is>
      </c>
      <c r="E24" s="16" t="inlineStr">
        <is>
          <t>Higher Risk / Underwater</t>
        </is>
      </c>
      <c r="F24" s="16" t="inlineStr">
        <is>
          <t>High Depreciation Risk</t>
        </is>
      </c>
    </row>
    <row r="26">
      <c r="A26" s="6" t="inlineStr">
        <is>
          <t>Live Web Calculator Reference: https://americacalculator.com/loan-calculators/auto-loan-calculator</t>
        </is>
      </c>
    </row>
  </sheetData>
  <mergeCells count="26">
    <mergeCell ref="D11:F11"/>
    <mergeCell ref="A15:B15"/>
    <mergeCell ref="A11:B11"/>
    <mergeCell ref="A18:F18"/>
    <mergeCell ref="D7:F7"/>
    <mergeCell ref="A26:F26"/>
    <mergeCell ref="A6:B6"/>
    <mergeCell ref="D16:F16"/>
    <mergeCell ref="A2:F2"/>
    <mergeCell ref="A16:B16"/>
    <mergeCell ref="A7:B7"/>
    <mergeCell ref="D9:F9"/>
    <mergeCell ref="A4:F4"/>
    <mergeCell ref="D8:F8"/>
    <mergeCell ref="D15:F15"/>
    <mergeCell ref="D14:F14"/>
    <mergeCell ref="D5:F5"/>
    <mergeCell ref="A13:F13"/>
    <mergeCell ref="A5:B5"/>
    <mergeCell ref="A14:B14"/>
    <mergeCell ref="A8:B8"/>
    <mergeCell ref="D10:F10"/>
    <mergeCell ref="A1:F1"/>
    <mergeCell ref="A10:B10"/>
    <mergeCell ref="A9:B9"/>
    <mergeCell ref="D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2026-09-14T18:20:00Z</dcterms:created>
  <dcterms:modified xmlns:dcterms="http://purl.org/dc/terms/" xmlns:xsi="http://www.w3.org/2001/XMLSchema-instance" xsi:type="dcterms:W3CDTF">2026-09-14T18:20:00Z</dcterms:modified>
</cp:coreProperties>
</file>